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收入预算调整" sheetId="1" r:id="rId1"/>
    <sheet name="支出预算调整" sheetId="2" r:id="rId2"/>
    <sheet name="政府性基金预算调整" sheetId="3" r:id="rId3"/>
  </sheets>
  <calcPr calcId="144525"/>
</workbook>
</file>

<file path=xl/sharedStrings.xml><?xml version="1.0" encoding="utf-8"?>
<sst xmlns="http://schemas.openxmlformats.org/spreadsheetml/2006/main" count="134" uniqueCount="126">
  <si>
    <t>石台县2019年县直一般公共预算收入预算调整（草案）</t>
  </si>
  <si>
    <t>单位：万元</t>
  </si>
  <si>
    <t>项       目</t>
  </si>
  <si>
    <t>预算数</t>
  </si>
  <si>
    <t>预算调整数</t>
  </si>
  <si>
    <t>调整后预算数</t>
  </si>
  <si>
    <t>一、税收收入</t>
  </si>
  <si>
    <t xml:space="preserve">   1、增值税</t>
  </si>
  <si>
    <t xml:space="preserve">   2、营业税</t>
  </si>
  <si>
    <t xml:space="preserve">   3、企业所得税（25%）</t>
  </si>
  <si>
    <t xml:space="preserve">   4、个人所得税（25%）</t>
  </si>
  <si>
    <t xml:space="preserve">   5、资源税</t>
  </si>
  <si>
    <t xml:space="preserve">   6、城市维护建设税</t>
  </si>
  <si>
    <t xml:space="preserve">   7、房产税</t>
  </si>
  <si>
    <t xml:space="preserve">   8、印花税</t>
  </si>
  <si>
    <t xml:space="preserve">   9、城镇土地使用税</t>
  </si>
  <si>
    <t xml:space="preserve">   10、土地增值税</t>
  </si>
  <si>
    <t xml:space="preserve">   11、车船税</t>
  </si>
  <si>
    <t xml:space="preserve">   12、耕地占用税</t>
  </si>
  <si>
    <t xml:space="preserve">   13、契税</t>
  </si>
  <si>
    <t xml:space="preserve">   14、烟叶税</t>
  </si>
  <si>
    <t xml:space="preserve">   15、环境保护税</t>
  </si>
  <si>
    <t xml:space="preserve">   16、其他收入</t>
  </si>
  <si>
    <t>二、非税收入</t>
  </si>
  <si>
    <t xml:space="preserve">   1、专项收入</t>
  </si>
  <si>
    <t xml:space="preserve">   2、行政事业性收费收入</t>
  </si>
  <si>
    <t xml:space="preserve">   3、罚没收入</t>
  </si>
  <si>
    <t xml:space="preserve">   4、国有资产有偿使用收入</t>
  </si>
  <si>
    <t xml:space="preserve">   5、捐赠收入</t>
  </si>
  <si>
    <t xml:space="preserve">   6、政府住房基金收入</t>
  </si>
  <si>
    <t xml:space="preserve"> 　7、其他收入</t>
  </si>
  <si>
    <t xml:space="preserve">     收入合计</t>
  </si>
  <si>
    <t>上级税收返还和转移支付收入</t>
  </si>
  <si>
    <t xml:space="preserve">        税收返还收入</t>
  </si>
  <si>
    <t xml:space="preserve">        一般性转移支付收入</t>
  </si>
  <si>
    <t xml:space="preserve">            其中：体制补助基数收入</t>
  </si>
  <si>
    <t xml:space="preserve">                  均衡性转移支付收入</t>
  </si>
  <si>
    <t xml:space="preserve">                  特殊县补助</t>
  </si>
  <si>
    <t xml:space="preserve">                  重点生态功能区转移支付收入</t>
  </si>
  <si>
    <t xml:space="preserve">                  大别山老区发展专项收入</t>
  </si>
  <si>
    <t xml:space="preserve">                  基层基本公共服务功能建设</t>
  </si>
  <si>
    <t xml:space="preserve">                  革命老区转移支付支出</t>
  </si>
  <si>
    <t xml:space="preserve">                  提前结算专项</t>
  </si>
  <si>
    <t xml:space="preserve">        专项转移支付收入</t>
  </si>
  <si>
    <t>一般债务收入</t>
  </si>
  <si>
    <t>下级上解收入</t>
  </si>
  <si>
    <t>调入资金</t>
  </si>
  <si>
    <t>调入预算稳定调节基金</t>
  </si>
  <si>
    <t>调入国有资本经营预算收入</t>
  </si>
  <si>
    <t xml:space="preserve">        收入总计</t>
  </si>
  <si>
    <t>石台县2019年县直一般公共预算支出预算调整（草案）</t>
  </si>
  <si>
    <t>功能分类</t>
  </si>
  <si>
    <t>2019年预算数</t>
  </si>
  <si>
    <t>加：上级提前下达转移支付数</t>
  </si>
  <si>
    <t>2019年预算合计数</t>
  </si>
  <si>
    <t>本次调整数</t>
  </si>
  <si>
    <t>7.17日止追加</t>
  </si>
  <si>
    <t>其中：上级专项</t>
  </si>
  <si>
    <t>预算调整</t>
  </si>
  <si>
    <t xml:space="preserve">   一般公共服务</t>
  </si>
  <si>
    <t xml:space="preserve">   国防支出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</si>
  <si>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</si>
  <si>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</si>
  <si>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</si>
  <si>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</si>
  <si>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社会保障和就业支出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</si>
  <si>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</si>
  <si>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</si>
  <si>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</si>
  <si>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</si>
  <si>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</si>
  <si>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</si>
  <si>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</si>
  <si>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</si>
  <si>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自然资源海洋气象支出</t>
  </si>
  <si>
    <t xml:space="preserve">   住房保障支出</t>
  </si>
  <si>
    <t xml:space="preserve">   粮油物资储备支出</t>
  </si>
  <si>
    <t xml:space="preserve">   灾害防治及应急管理支出</t>
  </si>
  <si>
    <t xml:space="preserve">   其他支出</t>
  </si>
  <si>
    <t xml:space="preserve">   债务付息支出</t>
  </si>
  <si>
    <t>一般预算支出合计</t>
  </si>
  <si>
    <t xml:space="preserve">   债务还本支出</t>
  </si>
  <si>
    <t>加：上解上级支出</t>
  </si>
  <si>
    <t xml:space="preserve">   支出合计</t>
  </si>
  <si>
    <t>石台县2019年政府性基金收支预算调整方案（草案）</t>
  </si>
  <si>
    <t>调整预算</t>
  </si>
  <si>
    <t>增减额</t>
  </si>
  <si>
    <t>项               目</t>
  </si>
  <si>
    <t>国有土地使用权出让收入</t>
  </si>
  <si>
    <t>一、城乡社区支出</t>
  </si>
  <si>
    <t>基础设施配套</t>
  </si>
  <si>
    <t xml:space="preserve">    国有土地使用权出让收入安排的支出</t>
  </si>
  <si>
    <t>污水处理收入</t>
  </si>
  <si>
    <t xml:space="preserve">        土地收储、拆迁补偿</t>
  </si>
  <si>
    <t xml:space="preserve">        失地农民基础养老金</t>
  </si>
  <si>
    <t xml:space="preserve">        省代发专项债券利息和兑付服务费垫付扣款</t>
  </si>
  <si>
    <t xml:space="preserve">        生投、城投公司融资利息</t>
  </si>
  <si>
    <t>收入合计</t>
  </si>
  <si>
    <t xml:space="preserve">        计提保障性住房支出</t>
  </si>
  <si>
    <t xml:space="preserve">    城市配套费安排的支出</t>
  </si>
  <si>
    <t xml:space="preserve">       城市公共设施</t>
  </si>
  <si>
    <t xml:space="preserve">       城市环境与卫生</t>
  </si>
  <si>
    <t xml:space="preserve">       其他城市基础设施配套费安排的支出</t>
  </si>
  <si>
    <t xml:space="preserve">    污水处理费安排的支出</t>
  </si>
  <si>
    <t xml:space="preserve">      污水处理设施建设和运营支出</t>
  </si>
  <si>
    <t>二、交通运输支出</t>
  </si>
  <si>
    <t xml:space="preserve">    港口建设费安排的支出</t>
  </si>
  <si>
    <t xml:space="preserve">      航道建设和维护</t>
  </si>
  <si>
    <t>三、文化旅游体育与传媒支出</t>
  </si>
  <si>
    <t xml:space="preserve">    地方旅游开发项目补助</t>
  </si>
  <si>
    <t>四、社会保障和就业支出</t>
  </si>
  <si>
    <t xml:space="preserve">    移民补助</t>
  </si>
  <si>
    <t>五、其他支出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</si>
  <si>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</si>
  <si>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</si>
  <si>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</si>
  <si>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</si>
  <si>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用于城乡医疗救助的彩票公益金支出</t>
  </si>
  <si>
    <t>加：</t>
  </si>
  <si>
    <t xml:space="preserve">      用于其他社会公益事业的彩票公益金支出</t>
  </si>
  <si>
    <t xml:space="preserve">  上级补助收入</t>
  </si>
  <si>
    <t>支出合计</t>
  </si>
  <si>
    <t xml:space="preserve">    </t>
  </si>
  <si>
    <t>加：上级转移支付安排支出（提前下达部分）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</si>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</sst>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8"/>
      <color indexed="8"/>
      <name val="华文中宋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color indexed="8"/>
      <name val="华文中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/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176" fontId="2" fillId="0" borderId="0" xfId="0" applyNumberFormat="1" applyFont="1" applyFill="1" applyAlignment="1"/>
    <xf numFmtId="176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wrapText="1"/>
    </xf>
    <xf numFmtId="176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/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176" fontId="9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>
      <alignment horizontal="right"/>
    </xf>
    <xf numFmtId="177" fontId="0" fillId="0" borderId="0" xfId="0" applyNumberForma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I17" sqref="I17"/>
    </sheetView>
  </sheetViews>
  <sheetFormatPr defaultColWidth="9" defaultRowHeight="13.5" outlineLevelCol="3"/>
  <cols>
    <col min="1" max="1" width="46.5" style="1" customWidth="1"/>
    <col min="2" max="2" width="13.5" style="1" customWidth="1"/>
    <col min="3" max="3" width="9.5" style="1" customWidth="1"/>
    <col min="4" max="4" width="12.875" style="1" customWidth="1"/>
    <col min="5" max="16384" width="9" style="1"/>
  </cols>
  <sheetData>
    <row r="1" s="1" customFormat="1" ht="18.75" spans="1:4">
      <c r="A1" s="47" t="s">
        <v>0</v>
      </c>
      <c r="B1" s="47"/>
      <c r="C1" s="47"/>
      <c r="D1" s="47"/>
    </row>
    <row r="2" s="1" customFormat="1" spans="1:4">
      <c r="A2" s="29" t="s">
        <v>1</v>
      </c>
      <c r="B2" s="29"/>
      <c r="C2" s="29"/>
      <c r="D2" s="29"/>
    </row>
    <row r="3" s="1" customFormat="1" spans="1:4">
      <c r="A3" s="4" t="s">
        <v>2</v>
      </c>
      <c r="B3" s="31" t="s">
        <v>3</v>
      </c>
      <c r="C3" s="48" t="s">
        <v>4</v>
      </c>
      <c r="D3" s="48" t="s">
        <v>5</v>
      </c>
    </row>
    <row r="4" s="1" customFormat="1" ht="14" customHeight="1" spans="1:4">
      <c r="A4" s="49" t="s">
        <v>6</v>
      </c>
      <c r="B4" s="50">
        <f>SUM(B5:B20)</f>
        <v>13113</v>
      </c>
      <c r="C4" s="50">
        <f>SUM(C5:C20)</f>
        <v>0</v>
      </c>
      <c r="D4" s="50">
        <f>SUM(D5:D20)</f>
        <v>13113</v>
      </c>
    </row>
    <row r="5" s="1" customFormat="1" ht="14" customHeight="1" spans="1:4">
      <c r="A5" s="49" t="s">
        <v>7</v>
      </c>
      <c r="B5" s="51">
        <v>6730</v>
      </c>
      <c r="C5" s="12">
        <f t="shared" ref="C5:C20" si="0">D5-B5</f>
        <v>0</v>
      </c>
      <c r="D5" s="51">
        <v>6730</v>
      </c>
    </row>
    <row r="6" s="1" customFormat="1" ht="14" customHeight="1" spans="1:4">
      <c r="A6" s="49" t="s">
        <v>8</v>
      </c>
      <c r="B6" s="51">
        <v>0</v>
      </c>
      <c r="C6" s="12">
        <f t="shared" si="0"/>
        <v>0</v>
      </c>
      <c r="D6" s="51">
        <v>0</v>
      </c>
    </row>
    <row r="7" s="1" customFormat="1" ht="14" customHeight="1" spans="1:4">
      <c r="A7" s="49" t="s">
        <v>9</v>
      </c>
      <c r="B7" s="51">
        <v>500</v>
      </c>
      <c r="C7" s="12">
        <f t="shared" si="0"/>
        <v>0</v>
      </c>
      <c r="D7" s="51">
        <v>500</v>
      </c>
    </row>
    <row r="8" s="1" customFormat="1" ht="14" customHeight="1" spans="1:4">
      <c r="A8" s="49" t="s">
        <v>10</v>
      </c>
      <c r="B8" s="51">
        <v>390</v>
      </c>
      <c r="C8" s="12">
        <f t="shared" si="0"/>
        <v>0</v>
      </c>
      <c r="D8" s="51">
        <v>390</v>
      </c>
    </row>
    <row r="9" s="1" customFormat="1" ht="14" customHeight="1" spans="1:4">
      <c r="A9" s="49" t="s">
        <v>11</v>
      </c>
      <c r="B9" s="51">
        <v>1230</v>
      </c>
      <c r="C9" s="12">
        <f t="shared" si="0"/>
        <v>0</v>
      </c>
      <c r="D9" s="51">
        <v>1230</v>
      </c>
    </row>
    <row r="10" s="1" customFormat="1" ht="14" customHeight="1" spans="1:4">
      <c r="A10" s="49" t="s">
        <v>12</v>
      </c>
      <c r="B10" s="51">
        <v>450</v>
      </c>
      <c r="C10" s="12">
        <f t="shared" si="0"/>
        <v>0</v>
      </c>
      <c r="D10" s="51">
        <v>450</v>
      </c>
    </row>
    <row r="11" s="1" customFormat="1" ht="14" customHeight="1" spans="1:4">
      <c r="A11" s="49" t="s">
        <v>13</v>
      </c>
      <c r="B11" s="51">
        <v>280</v>
      </c>
      <c r="C11" s="12">
        <f t="shared" si="0"/>
        <v>0</v>
      </c>
      <c r="D11" s="51">
        <v>280</v>
      </c>
    </row>
    <row r="12" s="1" customFormat="1" ht="14" customHeight="1" spans="1:4">
      <c r="A12" s="49" t="s">
        <v>14</v>
      </c>
      <c r="B12" s="51">
        <v>140</v>
      </c>
      <c r="C12" s="12">
        <f t="shared" si="0"/>
        <v>0</v>
      </c>
      <c r="D12" s="51">
        <v>140</v>
      </c>
    </row>
    <row r="13" s="1" customFormat="1" ht="14" customHeight="1" spans="1:4">
      <c r="A13" s="49" t="s">
        <v>15</v>
      </c>
      <c r="B13" s="51">
        <v>1090</v>
      </c>
      <c r="C13" s="12">
        <f t="shared" si="0"/>
        <v>0</v>
      </c>
      <c r="D13" s="51">
        <v>1090</v>
      </c>
    </row>
    <row r="14" s="1" customFormat="1" ht="14" customHeight="1" spans="1:4">
      <c r="A14" s="49" t="s">
        <v>16</v>
      </c>
      <c r="B14" s="51">
        <v>600</v>
      </c>
      <c r="C14" s="12">
        <f t="shared" si="0"/>
        <v>0</v>
      </c>
      <c r="D14" s="51">
        <v>600</v>
      </c>
    </row>
    <row r="15" s="1" customFormat="1" ht="14" customHeight="1" spans="1:4">
      <c r="A15" s="49" t="s">
        <v>17</v>
      </c>
      <c r="B15" s="51">
        <v>240</v>
      </c>
      <c r="C15" s="12">
        <f t="shared" si="0"/>
        <v>0</v>
      </c>
      <c r="D15" s="51">
        <v>240</v>
      </c>
    </row>
    <row r="16" s="1" customFormat="1" ht="14" customHeight="1" spans="1:4">
      <c r="A16" s="49" t="s">
        <v>18</v>
      </c>
      <c r="B16" s="51">
        <v>140</v>
      </c>
      <c r="C16" s="12">
        <f t="shared" si="0"/>
        <v>0</v>
      </c>
      <c r="D16" s="51">
        <v>140</v>
      </c>
    </row>
    <row r="17" s="1" customFormat="1" ht="14" customHeight="1" spans="1:4">
      <c r="A17" s="49" t="s">
        <v>19</v>
      </c>
      <c r="B17" s="51">
        <v>1300</v>
      </c>
      <c r="C17" s="12">
        <f t="shared" si="0"/>
        <v>0</v>
      </c>
      <c r="D17" s="51">
        <v>1300</v>
      </c>
    </row>
    <row r="18" s="1" customFormat="1" ht="14" customHeight="1" spans="1:4">
      <c r="A18" s="49" t="s">
        <v>20</v>
      </c>
      <c r="B18" s="51">
        <v>1</v>
      </c>
      <c r="C18" s="12">
        <f t="shared" si="0"/>
        <v>0</v>
      </c>
      <c r="D18" s="51">
        <v>1</v>
      </c>
    </row>
    <row r="19" s="1" customFormat="1" ht="14" customHeight="1" spans="1:4">
      <c r="A19" s="49" t="s">
        <v>21</v>
      </c>
      <c r="B19" s="51">
        <v>3</v>
      </c>
      <c r="C19" s="12">
        <f t="shared" si="0"/>
        <v>0</v>
      </c>
      <c r="D19" s="51">
        <v>3</v>
      </c>
    </row>
    <row r="20" s="1" customFormat="1" ht="14" customHeight="1" spans="1:4">
      <c r="A20" s="49" t="s">
        <v>22</v>
      </c>
      <c r="B20" s="51">
        <v>19</v>
      </c>
      <c r="C20" s="12">
        <f t="shared" si="0"/>
        <v>0</v>
      </c>
      <c r="D20" s="51">
        <v>19</v>
      </c>
    </row>
    <row r="21" s="1" customFormat="1" ht="14" customHeight="1" spans="1:4">
      <c r="A21" s="49" t="s">
        <v>23</v>
      </c>
      <c r="B21" s="51">
        <f>SUM(B22:B28)</f>
        <v>6264</v>
      </c>
      <c r="C21" s="51">
        <f>SUM(C22:C28)</f>
        <v>0</v>
      </c>
      <c r="D21" s="51">
        <f>SUM(D22:D28)</f>
        <v>6264</v>
      </c>
    </row>
    <row r="22" s="1" customFormat="1" ht="14" customHeight="1" spans="1:4">
      <c r="A22" s="49" t="s">
        <v>24</v>
      </c>
      <c r="B22" s="50">
        <v>990</v>
      </c>
      <c r="C22" s="12">
        <f t="shared" ref="C22:C28" si="1">B22-D22</f>
        <v>0</v>
      </c>
      <c r="D22" s="50">
        <v>990</v>
      </c>
    </row>
    <row r="23" s="1" customFormat="1" ht="14" customHeight="1" spans="1:4">
      <c r="A23" s="49" t="s">
        <v>25</v>
      </c>
      <c r="B23" s="51">
        <v>920</v>
      </c>
      <c r="C23" s="12">
        <f t="shared" si="1"/>
        <v>0</v>
      </c>
      <c r="D23" s="51">
        <v>920</v>
      </c>
    </row>
    <row r="24" s="1" customFormat="1" ht="14" customHeight="1" spans="1:4">
      <c r="A24" s="49" t="s">
        <v>26</v>
      </c>
      <c r="B24" s="51">
        <v>390</v>
      </c>
      <c r="C24" s="12">
        <f t="shared" si="1"/>
        <v>0</v>
      </c>
      <c r="D24" s="51">
        <v>390</v>
      </c>
    </row>
    <row r="25" s="1" customFormat="1" ht="14" customHeight="1" spans="1:4">
      <c r="A25" s="49" t="s">
        <v>27</v>
      </c>
      <c r="B25" s="51">
        <v>3600</v>
      </c>
      <c r="C25" s="12">
        <f t="shared" si="1"/>
        <v>0</v>
      </c>
      <c r="D25" s="51">
        <v>3600</v>
      </c>
    </row>
    <row r="26" s="1" customFormat="1" ht="14" customHeight="1" spans="1:4">
      <c r="A26" s="49" t="s">
        <v>28</v>
      </c>
      <c r="B26" s="51">
        <v>3</v>
      </c>
      <c r="C26" s="12">
        <f t="shared" si="1"/>
        <v>0</v>
      </c>
      <c r="D26" s="51">
        <v>3</v>
      </c>
    </row>
    <row r="27" s="1" customFormat="1" ht="14" customHeight="1" spans="1:4">
      <c r="A27" s="49" t="s">
        <v>29</v>
      </c>
      <c r="B27" s="51">
        <v>6</v>
      </c>
      <c r="C27" s="12">
        <f t="shared" si="1"/>
        <v>0</v>
      </c>
      <c r="D27" s="51">
        <v>6</v>
      </c>
    </row>
    <row r="28" s="1" customFormat="1" ht="14" customHeight="1" spans="1:4">
      <c r="A28" s="49" t="s">
        <v>30</v>
      </c>
      <c r="B28" s="51">
        <v>355</v>
      </c>
      <c r="C28" s="12">
        <f t="shared" si="1"/>
        <v>0</v>
      </c>
      <c r="D28" s="51">
        <v>355</v>
      </c>
    </row>
    <row r="29" s="1" customFormat="1" ht="14" customHeight="1" spans="1:4">
      <c r="A29" s="52" t="s">
        <v>31</v>
      </c>
      <c r="B29" s="51">
        <f>B21+B4</f>
        <v>19377</v>
      </c>
      <c r="C29" s="51">
        <f>C21+C4</f>
        <v>0</v>
      </c>
      <c r="D29" s="51">
        <f>D21+D4</f>
        <v>19377</v>
      </c>
    </row>
    <row r="30" s="1" customFormat="1" ht="14" customHeight="1" spans="1:4">
      <c r="A30" s="49" t="s">
        <v>32</v>
      </c>
      <c r="B30" s="53">
        <f>B31+B32+B42</f>
        <v>67335</v>
      </c>
      <c r="C30" s="12">
        <f t="shared" ref="C30:C40" si="2">D30-B30</f>
        <v>45139.7</v>
      </c>
      <c r="D30" s="53">
        <f>D31+D32+D42</f>
        <v>112474.7</v>
      </c>
    </row>
    <row r="31" s="1" customFormat="1" ht="14" customHeight="1" spans="1:4">
      <c r="A31" s="49" t="s">
        <v>33</v>
      </c>
      <c r="B31" s="53"/>
      <c r="C31" s="12">
        <f t="shared" si="2"/>
        <v>2002</v>
      </c>
      <c r="D31" s="53">
        <v>2002</v>
      </c>
    </row>
    <row r="32" s="1" customFormat="1" ht="14" customHeight="1" spans="1:4">
      <c r="A32" s="49" t="s">
        <v>34</v>
      </c>
      <c r="B32" s="53">
        <f>SUM(B33:B40)</f>
        <v>67335</v>
      </c>
      <c r="C32" s="12">
        <f t="shared" si="2"/>
        <v>22978.7</v>
      </c>
      <c r="D32" s="53">
        <f>SUM(D33:D40)</f>
        <v>90313.7</v>
      </c>
    </row>
    <row r="33" s="1" customFormat="1" ht="14" customHeight="1" spans="1:4">
      <c r="A33" s="49" t="s">
        <v>35</v>
      </c>
      <c r="B33" s="53">
        <v>12182</v>
      </c>
      <c r="C33" s="12">
        <f t="shared" si="2"/>
        <v>0</v>
      </c>
      <c r="D33" s="53">
        <v>12182</v>
      </c>
    </row>
    <row r="34" s="1" customFormat="1" ht="14" customHeight="1" spans="1:4">
      <c r="A34" s="49" t="s">
        <v>36</v>
      </c>
      <c r="B34" s="53">
        <v>15080</v>
      </c>
      <c r="C34" s="12">
        <f t="shared" si="2"/>
        <v>3298</v>
      </c>
      <c r="D34" s="53">
        <v>18378</v>
      </c>
    </row>
    <row r="35" s="1" customFormat="1" ht="14" hidden="1" customHeight="1" spans="1:4">
      <c r="A35" s="49" t="s">
        <v>37</v>
      </c>
      <c r="B35" s="53">
        <v>3749</v>
      </c>
      <c r="C35" s="12">
        <f t="shared" si="2"/>
        <v>3747</v>
      </c>
      <c r="D35" s="53">
        <v>7496</v>
      </c>
    </row>
    <row r="36" s="1" customFormat="1" ht="14" customHeight="1" spans="1:4">
      <c r="A36" s="49" t="s">
        <v>38</v>
      </c>
      <c r="B36" s="53">
        <v>5331</v>
      </c>
      <c r="C36" s="12">
        <f t="shared" si="2"/>
        <v>1297</v>
      </c>
      <c r="D36" s="53">
        <v>6628</v>
      </c>
    </row>
    <row r="37" s="1" customFormat="1" ht="14" hidden="1" customHeight="1" spans="1:4">
      <c r="A37" s="49" t="s">
        <v>39</v>
      </c>
      <c r="B37" s="53">
        <v>2000</v>
      </c>
      <c r="C37" s="12">
        <f t="shared" si="2"/>
        <v>120</v>
      </c>
      <c r="D37" s="53">
        <v>2120</v>
      </c>
    </row>
    <row r="38" s="1" customFormat="1" ht="14" customHeight="1" spans="1:4">
      <c r="A38" s="49" t="s">
        <v>40</v>
      </c>
      <c r="B38" s="53"/>
      <c r="C38" s="12">
        <f t="shared" si="2"/>
        <v>11130</v>
      </c>
      <c r="D38" s="53">
        <v>11130</v>
      </c>
    </row>
    <row r="39" s="1" customFormat="1" ht="14" hidden="1" customHeight="1" spans="1:4">
      <c r="A39" s="49" t="s">
        <v>41</v>
      </c>
      <c r="B39" s="53"/>
      <c r="C39" s="12">
        <f t="shared" si="2"/>
        <v>1351</v>
      </c>
      <c r="D39" s="53">
        <v>1351</v>
      </c>
    </row>
    <row r="40" s="1" customFormat="1" ht="14" customHeight="1" spans="1:4">
      <c r="A40" s="49" t="s">
        <v>42</v>
      </c>
      <c r="B40" s="53">
        <v>28993</v>
      </c>
      <c r="C40" s="12">
        <f t="shared" si="2"/>
        <v>2035.7</v>
      </c>
      <c r="D40" s="53">
        <v>31028.7</v>
      </c>
    </row>
    <row r="41" s="1" customFormat="1" ht="14" customHeight="1" spans="1:4">
      <c r="A41" s="49"/>
      <c r="B41" s="53"/>
      <c r="C41" s="12"/>
      <c r="D41" s="53"/>
    </row>
    <row r="42" s="1" customFormat="1" ht="14" customHeight="1" spans="1:4">
      <c r="A42" s="49" t="s">
        <v>43</v>
      </c>
      <c r="B42" s="53"/>
      <c r="C42" s="12">
        <f>D42-B42</f>
        <v>20159</v>
      </c>
      <c r="D42" s="53">
        <v>20159</v>
      </c>
    </row>
    <row r="43" s="1" customFormat="1" ht="14" customHeight="1" spans="1:4">
      <c r="A43" s="49" t="s">
        <v>44</v>
      </c>
      <c r="B43" s="53">
        <v>0</v>
      </c>
      <c r="C43" s="12">
        <f>D43-B43</f>
        <v>8394</v>
      </c>
      <c r="D43" s="53">
        <v>8394</v>
      </c>
    </row>
    <row r="44" s="1" customFormat="1" ht="14" customHeight="1" spans="1:4">
      <c r="A44" s="49" t="s">
        <v>45</v>
      </c>
      <c r="B44" s="53"/>
      <c r="C44" s="12"/>
      <c r="D44" s="53"/>
    </row>
    <row r="45" s="1" customFormat="1" ht="14" customHeight="1" spans="1:4">
      <c r="A45" s="49" t="s">
        <v>46</v>
      </c>
      <c r="B45" s="53"/>
      <c r="C45" s="12">
        <v>2230</v>
      </c>
      <c r="D45" s="53">
        <v>2230</v>
      </c>
    </row>
    <row r="46" s="1" customFormat="1" ht="14" customHeight="1" spans="1:4">
      <c r="A46" s="49" t="s">
        <v>47</v>
      </c>
      <c r="B46" s="53"/>
      <c r="C46" s="12"/>
      <c r="D46" s="53"/>
    </row>
    <row r="47" s="1" customFormat="1" ht="14" customHeight="1" spans="1:4">
      <c r="A47" s="54" t="s">
        <v>48</v>
      </c>
      <c r="B47" s="53"/>
      <c r="C47" s="12"/>
      <c r="D47" s="53"/>
    </row>
    <row r="48" s="1" customFormat="1" ht="14" customHeight="1" spans="1:4">
      <c r="A48" s="52" t="s">
        <v>49</v>
      </c>
      <c r="B48" s="55">
        <f>B30+B44+B45+B29+B43</f>
        <v>86712</v>
      </c>
      <c r="C48" s="55">
        <f>C30+C44+C45+C29+C43</f>
        <v>55763.7</v>
      </c>
      <c r="D48" s="55">
        <f>D30+D44+D45+D29+D43</f>
        <v>142475.7</v>
      </c>
    </row>
    <row r="50" s="1" customFormat="1" spans="3:3">
      <c r="C50" s="56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opLeftCell="B1" workbookViewId="0">
      <selection activeCell="F13" sqref="F13"/>
    </sheetView>
  </sheetViews>
  <sheetFormatPr defaultColWidth="9" defaultRowHeight="13.5" customHeight="1"/>
  <cols>
    <col min="1" max="1" width="9" style="1" hidden="1" customWidth="1"/>
    <col min="2" max="2" width="25.375" style="23" customWidth="1"/>
    <col min="3" max="3" width="8.25" style="24" customWidth="1"/>
    <col min="4" max="4" width="10" style="24" customWidth="1"/>
    <col min="5" max="5" width="9.25" style="24" customWidth="1"/>
    <col min="6" max="6" width="9.25" style="25" customWidth="1"/>
    <col min="7" max="7" width="0.75" style="26" hidden="1" customWidth="1"/>
    <col min="8" max="8" width="9.875" style="26" customWidth="1"/>
    <col min="9" max="9" width="11.25" style="25" customWidth="1"/>
    <col min="10" max="10" width="9.375" style="23"/>
    <col min="11" max="16375" width="9" style="23"/>
    <col min="16376" max="16384" width="9" style="1"/>
  </cols>
  <sheetData>
    <row r="1" s="23" customFormat="1" ht="30" customHeight="1" spans="1:9">
      <c r="A1" s="27" t="s">
        <v>50</v>
      </c>
      <c r="B1" s="27"/>
      <c r="C1" s="27"/>
      <c r="D1" s="27"/>
      <c r="E1" s="27"/>
      <c r="F1" s="28"/>
      <c r="G1" s="28"/>
      <c r="H1" s="28"/>
      <c r="I1" s="27"/>
    </row>
    <row r="2" s="23" customFormat="1" ht="15.75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23" customFormat="1" ht="40.5" customHeight="1" spans="1:9">
      <c r="A3" s="30" t="s">
        <v>51</v>
      </c>
      <c r="B3" s="4" t="s">
        <v>2</v>
      </c>
      <c r="C3" s="31" t="s">
        <v>52</v>
      </c>
      <c r="D3" s="32" t="s">
        <v>53</v>
      </c>
      <c r="E3" s="32" t="s">
        <v>54</v>
      </c>
      <c r="F3" s="32" t="s">
        <v>55</v>
      </c>
      <c r="G3" s="33" t="s">
        <v>56</v>
      </c>
      <c r="H3" s="34" t="s">
        <v>57</v>
      </c>
      <c r="I3" s="32" t="s">
        <v>58</v>
      </c>
    </row>
    <row r="4" s="23" customFormat="1" ht="20" customHeight="1" spans="1:9">
      <c r="A4" s="35">
        <v>201</v>
      </c>
      <c r="B4" s="36" t="s">
        <v>59</v>
      </c>
      <c r="C4" s="37">
        <f t="shared" ref="C4:C23" si="0">E4-D4</f>
        <v>9614</v>
      </c>
      <c r="D4" s="38">
        <v>23</v>
      </c>
      <c r="E4" s="38">
        <v>9637</v>
      </c>
      <c r="F4" s="38">
        <v>4480</v>
      </c>
      <c r="G4" s="38">
        <v>2021.3</v>
      </c>
      <c r="H4" s="38">
        <v>294.7</v>
      </c>
      <c r="I4" s="38">
        <f t="shared" ref="I4:I24" si="1">E4+F4</f>
        <v>14117</v>
      </c>
    </row>
    <row r="5" s="23" customFormat="1" ht="20" customHeight="1" spans="1:9">
      <c r="A5" s="35">
        <v>203</v>
      </c>
      <c r="B5" s="36" t="s">
        <v>60</v>
      </c>
      <c r="C5" s="37">
        <f t="shared" si="0"/>
        <v>0</v>
      </c>
      <c r="D5" s="38"/>
      <c r="E5" s="38"/>
      <c r="F5" s="38">
        <f t="shared" ref="F5:F9" si="2">G5+H5</f>
        <v>0</v>
      </c>
      <c r="G5" s="38">
        <v>0</v>
      </c>
      <c r="H5" s="38">
        <v>0</v>
      </c>
      <c r="I5" s="38">
        <f t="shared" si="1"/>
        <v>0</v>
      </c>
    </row>
    <row r="6" s="23" customFormat="1" ht="20" customHeight="1" spans="1:9">
      <c r="A6" s="35">
        <v>204</v>
      </c>
      <c r="B6" s="36" t="s">
        <v>61</v>
      </c>
      <c r="C6" s="37">
        <f t="shared" si="0"/>
        <v>3608.3913</v>
      </c>
      <c r="D6" s="38">
        <v>1501</v>
      </c>
      <c r="E6" s="38">
        <v>5109.3913</v>
      </c>
      <c r="F6" s="38">
        <f t="shared" si="2"/>
        <v>1513.9</v>
      </c>
      <c r="G6" s="38">
        <v>957.9</v>
      </c>
      <c r="H6" s="38">
        <v>556</v>
      </c>
      <c r="I6" s="38">
        <f t="shared" si="1"/>
        <v>6623.2913</v>
      </c>
    </row>
    <row r="7" s="23" customFormat="1" ht="20" customHeight="1" spans="1:9">
      <c r="A7" s="35">
        <v>205</v>
      </c>
      <c r="B7" s="36" t="s">
        <v>62</v>
      </c>
      <c r="C7" s="37">
        <f t="shared" si="0"/>
        <v>9535.3512</v>
      </c>
      <c r="D7" s="38">
        <v>3350.9</v>
      </c>
      <c r="E7" s="38">
        <v>12886.2512</v>
      </c>
      <c r="F7" s="38">
        <v>6921.2</v>
      </c>
      <c r="G7" s="38">
        <v>3775.3</v>
      </c>
      <c r="H7" s="38">
        <v>1109.9</v>
      </c>
      <c r="I7" s="38">
        <f t="shared" si="1"/>
        <v>19807.4512</v>
      </c>
    </row>
    <row r="8" s="23" customFormat="1" ht="20" customHeight="1" spans="1:9">
      <c r="A8" s="35">
        <v>206</v>
      </c>
      <c r="B8" s="36" t="s">
        <v>63</v>
      </c>
      <c r="C8" s="37">
        <f t="shared" si="0"/>
        <v>426.2844</v>
      </c>
      <c r="D8" s="38">
        <v>103.3</v>
      </c>
      <c r="E8" s="38">
        <v>529.5844</v>
      </c>
      <c r="F8" s="38">
        <f t="shared" si="2"/>
        <v>68.7</v>
      </c>
      <c r="G8" s="38">
        <v>26.5</v>
      </c>
      <c r="H8" s="38">
        <v>42.2</v>
      </c>
      <c r="I8" s="38">
        <f t="shared" si="1"/>
        <v>598.2844</v>
      </c>
    </row>
    <row r="9" s="23" customFormat="1" ht="20" customHeight="1" spans="1:9">
      <c r="A9" s="35">
        <v>207</v>
      </c>
      <c r="B9" s="36" t="s">
        <v>64</v>
      </c>
      <c r="C9" s="37">
        <f t="shared" si="0"/>
        <v>630.1156</v>
      </c>
      <c r="D9" s="38">
        <v>746.7</v>
      </c>
      <c r="E9" s="38">
        <v>1376.8156</v>
      </c>
      <c r="F9" s="38">
        <f t="shared" si="2"/>
        <v>2730.1</v>
      </c>
      <c r="G9" s="38">
        <v>2227.8</v>
      </c>
      <c r="H9" s="38">
        <v>502.3</v>
      </c>
      <c r="I9" s="38">
        <f t="shared" si="1"/>
        <v>4106.9156</v>
      </c>
    </row>
    <row r="10" s="23" customFormat="1" ht="20" customHeight="1" spans="1:9">
      <c r="A10" s="35">
        <v>208</v>
      </c>
      <c r="B10" s="36" t="s">
        <v>65</v>
      </c>
      <c r="C10" s="37">
        <f t="shared" si="0"/>
        <v>9999.10592</v>
      </c>
      <c r="D10" s="38">
        <v>5480.15</v>
      </c>
      <c r="E10" s="38">
        <v>15479.25592</v>
      </c>
      <c r="F10" s="38">
        <v>6739.7</v>
      </c>
      <c r="G10" s="38">
        <v>3000.6</v>
      </c>
      <c r="H10" s="38">
        <v>3589.05</v>
      </c>
      <c r="I10" s="38">
        <f t="shared" si="1"/>
        <v>22218.95592</v>
      </c>
    </row>
    <row r="11" s="23" customFormat="1" ht="20" customHeight="1" spans="1:9">
      <c r="A11" s="35">
        <v>210</v>
      </c>
      <c r="B11" s="36" t="s">
        <v>66</v>
      </c>
      <c r="C11" s="37">
        <f t="shared" si="0"/>
        <v>5097.99173</v>
      </c>
      <c r="D11" s="38">
        <v>6302.4</v>
      </c>
      <c r="E11" s="38">
        <v>11400.39173</v>
      </c>
      <c r="F11" s="38">
        <v>5024.2</v>
      </c>
      <c r="G11" s="38">
        <v>2405.3</v>
      </c>
      <c r="H11" s="38">
        <v>2620.7</v>
      </c>
      <c r="I11" s="38">
        <f t="shared" si="1"/>
        <v>16424.59173</v>
      </c>
    </row>
    <row r="12" s="23" customFormat="1" ht="20" customHeight="1" spans="1:9">
      <c r="A12" s="35">
        <v>211</v>
      </c>
      <c r="B12" s="39" t="s">
        <v>67</v>
      </c>
      <c r="C12" s="37">
        <f t="shared" si="0"/>
        <v>1778.9085</v>
      </c>
      <c r="D12" s="38">
        <v>248.74</v>
      </c>
      <c r="E12" s="38">
        <v>2027.6485</v>
      </c>
      <c r="F12" s="38">
        <f t="shared" ref="F12:F14" si="3">G12+H12</f>
        <v>1548.76</v>
      </c>
      <c r="G12" s="38">
        <v>750.8</v>
      </c>
      <c r="H12" s="38">
        <v>797.96</v>
      </c>
      <c r="I12" s="38">
        <f t="shared" si="1"/>
        <v>3576.4085</v>
      </c>
    </row>
    <row r="13" s="23" customFormat="1" ht="20" customHeight="1" spans="1:9">
      <c r="A13" s="35">
        <v>212</v>
      </c>
      <c r="B13" s="36" t="s">
        <v>68</v>
      </c>
      <c r="C13" s="37">
        <f t="shared" si="0"/>
        <v>685.708</v>
      </c>
      <c r="D13" s="38">
        <v>0</v>
      </c>
      <c r="E13" s="38">
        <v>685.708</v>
      </c>
      <c r="F13" s="38">
        <f t="shared" si="3"/>
        <v>184</v>
      </c>
      <c r="G13" s="38">
        <v>424.5</v>
      </c>
      <c r="H13" s="38">
        <v>-240.5</v>
      </c>
      <c r="I13" s="38">
        <f t="shared" si="1"/>
        <v>869.708</v>
      </c>
    </row>
    <row r="14" s="23" customFormat="1" ht="20" customHeight="1" spans="1:9">
      <c r="A14" s="35">
        <v>213</v>
      </c>
      <c r="B14" s="36" t="s">
        <v>69</v>
      </c>
      <c r="C14" s="37">
        <f t="shared" si="0"/>
        <v>6578.91218</v>
      </c>
      <c r="D14" s="38">
        <v>9136.4</v>
      </c>
      <c r="E14" s="38">
        <v>15715.31218</v>
      </c>
      <c r="F14" s="38">
        <f t="shared" si="3"/>
        <v>16943.4</v>
      </c>
      <c r="G14" s="38">
        <v>5123</v>
      </c>
      <c r="H14" s="38">
        <v>11820.4</v>
      </c>
      <c r="I14" s="38">
        <f t="shared" si="1"/>
        <v>32658.71218</v>
      </c>
    </row>
    <row r="15" s="23" customFormat="1" ht="20" customHeight="1" spans="1:9">
      <c r="A15" s="35">
        <v>214</v>
      </c>
      <c r="B15" s="36" t="s">
        <v>70</v>
      </c>
      <c r="C15" s="37">
        <f t="shared" si="0"/>
        <v>765.8194</v>
      </c>
      <c r="D15" s="38">
        <v>2041.66</v>
      </c>
      <c r="E15" s="38">
        <v>2807.4794</v>
      </c>
      <c r="F15" s="38">
        <v>2479.4</v>
      </c>
      <c r="G15" s="38">
        <v>1379.2</v>
      </c>
      <c r="H15" s="38">
        <v>1100.2</v>
      </c>
      <c r="I15" s="38">
        <f t="shared" si="1"/>
        <v>5286.8794</v>
      </c>
    </row>
    <row r="16" s="23" customFormat="1" ht="20" customHeight="1" spans="1:9">
      <c r="A16" s="35">
        <v>215</v>
      </c>
      <c r="B16" s="36" t="s">
        <v>71</v>
      </c>
      <c r="C16" s="37">
        <f t="shared" si="0"/>
        <v>199.5207</v>
      </c>
      <c r="D16" s="38">
        <v>0</v>
      </c>
      <c r="E16" s="38">
        <v>199.5207</v>
      </c>
      <c r="F16" s="38">
        <f t="shared" ref="F16:F24" si="4">G16+H16</f>
        <v>43.9</v>
      </c>
      <c r="G16" s="40">
        <v>43.9</v>
      </c>
      <c r="H16" s="38">
        <v>0</v>
      </c>
      <c r="I16" s="38">
        <f t="shared" si="1"/>
        <v>243.4207</v>
      </c>
    </row>
    <row r="17" s="23" customFormat="1" ht="20" customHeight="1" spans="1:9">
      <c r="A17" s="35">
        <v>216</v>
      </c>
      <c r="B17" s="36" t="s">
        <v>72</v>
      </c>
      <c r="C17" s="37">
        <f t="shared" si="0"/>
        <v>2354.721</v>
      </c>
      <c r="D17" s="38">
        <v>46</v>
      </c>
      <c r="E17" s="38">
        <v>2400.721</v>
      </c>
      <c r="F17" s="38">
        <f>G17+H17-1000</f>
        <v>-843.5</v>
      </c>
      <c r="G17" s="38">
        <v>156.5</v>
      </c>
      <c r="H17" s="38">
        <v>0</v>
      </c>
      <c r="I17" s="38">
        <f t="shared" si="1"/>
        <v>1557.221</v>
      </c>
    </row>
    <row r="18" s="23" customFormat="1" ht="20" customHeight="1" spans="1:9">
      <c r="A18" s="35">
        <v>217</v>
      </c>
      <c r="B18" s="36" t="s">
        <v>73</v>
      </c>
      <c r="C18" s="37">
        <f t="shared" si="0"/>
        <v>0</v>
      </c>
      <c r="D18" s="38">
        <v>0</v>
      </c>
      <c r="E18" s="38">
        <v>0</v>
      </c>
      <c r="F18" s="38">
        <f t="shared" si="4"/>
        <v>0</v>
      </c>
      <c r="G18" s="38">
        <v>0</v>
      </c>
      <c r="H18" s="38">
        <v>0</v>
      </c>
      <c r="I18" s="38">
        <f t="shared" si="1"/>
        <v>0</v>
      </c>
    </row>
    <row r="19" s="23" customFormat="1" ht="20" customHeight="1" spans="1:9">
      <c r="A19" s="35">
        <v>220</v>
      </c>
      <c r="B19" s="36" t="s">
        <v>74</v>
      </c>
      <c r="C19" s="37">
        <f t="shared" si="0"/>
        <v>323.7075</v>
      </c>
      <c r="D19" s="38">
        <v>0</v>
      </c>
      <c r="E19" s="38">
        <v>323.7075</v>
      </c>
      <c r="F19" s="38">
        <f t="shared" si="4"/>
        <v>0</v>
      </c>
      <c r="G19" s="38">
        <v>0</v>
      </c>
      <c r="H19" s="38">
        <v>0</v>
      </c>
      <c r="I19" s="38">
        <f t="shared" si="1"/>
        <v>323.7075</v>
      </c>
    </row>
    <row r="20" s="23" customFormat="1" ht="20" customHeight="1" spans="1:9">
      <c r="A20" s="35">
        <v>221</v>
      </c>
      <c r="B20" s="36" t="s">
        <v>75</v>
      </c>
      <c r="C20" s="37">
        <f t="shared" si="0"/>
        <v>2065.139582</v>
      </c>
      <c r="D20" s="38">
        <v>13</v>
      </c>
      <c r="E20" s="38">
        <v>2078.139582</v>
      </c>
      <c r="F20" s="38">
        <f t="shared" si="4"/>
        <v>2</v>
      </c>
      <c r="G20" s="38">
        <v>0</v>
      </c>
      <c r="H20" s="38">
        <v>2</v>
      </c>
      <c r="I20" s="38">
        <f t="shared" si="1"/>
        <v>2080.139582</v>
      </c>
    </row>
    <row r="21" s="23" customFormat="1" ht="20" customHeight="1" spans="1:9">
      <c r="A21" s="35">
        <v>222</v>
      </c>
      <c r="B21" s="36" t="s">
        <v>76</v>
      </c>
      <c r="C21" s="37">
        <f t="shared" si="0"/>
        <v>130.3423</v>
      </c>
      <c r="D21" s="38">
        <v>0</v>
      </c>
      <c r="E21" s="38">
        <v>130.3423</v>
      </c>
      <c r="F21" s="38">
        <f t="shared" si="4"/>
        <v>113.4</v>
      </c>
      <c r="G21" s="38">
        <v>113.4</v>
      </c>
      <c r="H21" s="38">
        <v>0</v>
      </c>
      <c r="I21" s="38">
        <f t="shared" si="1"/>
        <v>243.7423</v>
      </c>
    </row>
    <row r="22" s="23" customFormat="1" ht="20" customHeight="1" spans="1:9">
      <c r="A22" s="35">
        <v>224</v>
      </c>
      <c r="B22" s="36" t="s">
        <v>77</v>
      </c>
      <c r="C22" s="37">
        <f t="shared" si="0"/>
        <v>600</v>
      </c>
      <c r="D22" s="38">
        <v>0</v>
      </c>
      <c r="E22" s="38">
        <v>600</v>
      </c>
      <c r="F22" s="38">
        <f t="shared" si="4"/>
        <v>867</v>
      </c>
      <c r="G22" s="38">
        <v>867</v>
      </c>
      <c r="H22" s="38">
        <v>0</v>
      </c>
      <c r="I22" s="38">
        <f t="shared" si="1"/>
        <v>1467</v>
      </c>
    </row>
    <row r="23" s="23" customFormat="1" ht="20" customHeight="1" spans="1:9">
      <c r="A23" s="35">
        <v>229</v>
      </c>
      <c r="B23" s="36" t="s">
        <v>78</v>
      </c>
      <c r="C23" s="37">
        <f t="shared" si="0"/>
        <v>2324.74</v>
      </c>
      <c r="D23" s="38"/>
      <c r="E23" s="38">
        <v>2324.74</v>
      </c>
      <c r="F23" s="38">
        <f t="shared" si="4"/>
        <v>0</v>
      </c>
      <c r="G23" s="38"/>
      <c r="H23" s="38">
        <v>0</v>
      </c>
      <c r="I23" s="38">
        <f t="shared" si="1"/>
        <v>2324.74</v>
      </c>
    </row>
    <row r="24" s="23" customFormat="1" ht="20" customHeight="1" spans="1:9">
      <c r="A24" s="35">
        <v>232</v>
      </c>
      <c r="B24" s="36" t="s">
        <v>79</v>
      </c>
      <c r="C24" s="37"/>
      <c r="D24" s="38"/>
      <c r="E24" s="38"/>
      <c r="F24" s="38">
        <f t="shared" si="4"/>
        <v>88</v>
      </c>
      <c r="G24" s="38">
        <v>88</v>
      </c>
      <c r="H24" s="38"/>
      <c r="I24" s="38">
        <f t="shared" si="1"/>
        <v>88</v>
      </c>
    </row>
    <row r="25" s="23" customFormat="1" ht="17.25" customHeight="1" spans="1:9">
      <c r="A25" s="41"/>
      <c r="B25" s="42" t="s">
        <v>80</v>
      </c>
      <c r="C25" s="43">
        <f t="shared" ref="C25:I25" si="5">SUM(C4:C24)</f>
        <v>56718.759312</v>
      </c>
      <c r="D25" s="43">
        <f t="shared" si="5"/>
        <v>28993.25</v>
      </c>
      <c r="E25" s="43">
        <f t="shared" si="5"/>
        <v>85712.009312</v>
      </c>
      <c r="F25" s="43">
        <f t="shared" si="5"/>
        <v>48904.16</v>
      </c>
      <c r="G25" s="43">
        <f t="shared" si="5"/>
        <v>23361</v>
      </c>
      <c r="H25" s="43">
        <f t="shared" si="5"/>
        <v>22194.91</v>
      </c>
      <c r="I25" s="43">
        <f t="shared" si="5"/>
        <v>134616.169312</v>
      </c>
    </row>
    <row r="26" s="23" customFormat="1" ht="20" customHeight="1" spans="1:9">
      <c r="A26" s="35">
        <v>231</v>
      </c>
      <c r="B26" s="36" t="s">
        <v>81</v>
      </c>
      <c r="C26" s="37">
        <f>E26-D26</f>
        <v>1000</v>
      </c>
      <c r="D26" s="38"/>
      <c r="E26" s="38">
        <v>1000</v>
      </c>
      <c r="F26" s="38">
        <f>G26+H26</f>
        <v>6655</v>
      </c>
      <c r="G26" s="38">
        <v>6655</v>
      </c>
      <c r="H26" s="38">
        <v>0</v>
      </c>
      <c r="I26" s="38">
        <f>E26+F26</f>
        <v>7655</v>
      </c>
    </row>
    <row r="27" s="23" customFormat="1" ht="20" customHeight="1" spans="1:9">
      <c r="A27" s="35"/>
      <c r="B27" s="44" t="s">
        <v>82</v>
      </c>
      <c r="C27" s="45"/>
      <c r="D27" s="38"/>
      <c r="E27" s="38"/>
      <c r="F27" s="38">
        <f>G27+H27</f>
        <v>205.1</v>
      </c>
      <c r="G27" s="38">
        <v>205.1</v>
      </c>
      <c r="H27" s="38"/>
      <c r="I27" s="38">
        <f>E27+F27</f>
        <v>205.1</v>
      </c>
    </row>
    <row r="28" s="23" customFormat="1" ht="20" customHeight="1" spans="1:9">
      <c r="A28" s="35"/>
      <c r="B28" s="46" t="s">
        <v>83</v>
      </c>
      <c r="C28" s="45">
        <f t="shared" ref="C28:I28" si="6">C25+C26+C27</f>
        <v>57718.759312</v>
      </c>
      <c r="D28" s="45">
        <f t="shared" si="6"/>
        <v>28993.25</v>
      </c>
      <c r="E28" s="45">
        <f t="shared" si="6"/>
        <v>86712.009312</v>
      </c>
      <c r="F28" s="45">
        <f t="shared" si="6"/>
        <v>55764.26</v>
      </c>
      <c r="G28" s="45">
        <f t="shared" si="6"/>
        <v>30221.1</v>
      </c>
      <c r="H28" s="45">
        <f t="shared" si="6"/>
        <v>22194.91</v>
      </c>
      <c r="I28" s="45">
        <f t="shared" si="6"/>
        <v>142476.269312</v>
      </c>
    </row>
    <row r="29" s="23" customFormat="1" customHeight="1" spans="1:16380">
      <c r="A29" s="1"/>
      <c r="C29" s="24"/>
      <c r="D29" s="24"/>
      <c r="E29" s="24"/>
      <c r="F29" s="25"/>
      <c r="G29" s="26"/>
      <c r="H29" s="26"/>
      <c r="I29" s="25"/>
      <c r="XEV29" s="1"/>
      <c r="XEW29" s="1"/>
      <c r="XEX29" s="1"/>
      <c r="XEY29" s="1"/>
      <c r="XEZ29" s="1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D42" sqref="D42"/>
    </sheetView>
  </sheetViews>
  <sheetFormatPr defaultColWidth="9" defaultRowHeight="13.5" outlineLevelCol="7"/>
  <cols>
    <col min="1" max="1" width="20.5" style="1" customWidth="1"/>
    <col min="2" max="2" width="12.25" style="1" customWidth="1"/>
    <col min="3" max="3" width="10.5" style="1" customWidth="1"/>
    <col min="4" max="4" width="7.875" style="1" customWidth="1"/>
    <col min="5" max="5" width="44.625" style="1" customWidth="1"/>
    <col min="6" max="6" width="9.25" style="1" customWidth="1"/>
    <col min="7" max="7" width="8.625" style="1" customWidth="1"/>
    <col min="8" max="16384" width="9" style="1"/>
  </cols>
  <sheetData>
    <row r="1" s="1" customFormat="1" ht="22.5" spans="1:8">
      <c r="A1" s="2" t="s">
        <v>84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spans="1:8">
      <c r="A3" s="4" t="s">
        <v>2</v>
      </c>
      <c r="B3" s="4" t="s">
        <v>3</v>
      </c>
      <c r="C3" s="4" t="s">
        <v>85</v>
      </c>
      <c r="D3" s="4" t="s">
        <v>86</v>
      </c>
      <c r="E3" s="5" t="s">
        <v>87</v>
      </c>
      <c r="F3" s="4" t="s">
        <v>3</v>
      </c>
      <c r="G3" s="4" t="s">
        <v>85</v>
      </c>
      <c r="H3" s="4" t="s">
        <v>86</v>
      </c>
    </row>
    <row r="4" s="1" customFormat="1" ht="13" customHeight="1" spans="1:8">
      <c r="A4" s="6" t="s">
        <v>88</v>
      </c>
      <c r="B4" s="7">
        <v>5760</v>
      </c>
      <c r="C4" s="7">
        <v>5760</v>
      </c>
      <c r="D4" s="7">
        <f t="shared" ref="D4:D33" si="0">C4-B4</f>
        <v>0</v>
      </c>
      <c r="E4" s="8" t="s">
        <v>89</v>
      </c>
      <c r="F4" s="9">
        <f t="shared" ref="F4:H4" si="1">F5+F11+F15</f>
        <v>6100</v>
      </c>
      <c r="G4" s="9">
        <f t="shared" si="1"/>
        <v>6100</v>
      </c>
      <c r="H4" s="9">
        <f t="shared" si="1"/>
        <v>0</v>
      </c>
    </row>
    <row r="5" s="1" customFormat="1" ht="13" customHeight="1" spans="1:8">
      <c r="A5" s="6" t="s">
        <v>90</v>
      </c>
      <c r="B5" s="7">
        <v>240</v>
      </c>
      <c r="C5" s="7">
        <v>240</v>
      </c>
      <c r="D5" s="7">
        <f t="shared" si="0"/>
        <v>0</v>
      </c>
      <c r="E5" s="10" t="s">
        <v>91</v>
      </c>
      <c r="F5" s="11">
        <f t="shared" ref="F5:H5" si="2">SUM(F6:F10)</f>
        <v>5760</v>
      </c>
      <c r="G5" s="11">
        <f t="shared" si="2"/>
        <v>5760</v>
      </c>
      <c r="H5" s="11">
        <f t="shared" si="2"/>
        <v>0</v>
      </c>
    </row>
    <row r="6" s="1" customFormat="1" ht="13" customHeight="1" spans="1:8">
      <c r="A6" s="6" t="s">
        <v>92</v>
      </c>
      <c r="B6" s="7">
        <v>100</v>
      </c>
      <c r="C6" s="7">
        <v>100</v>
      </c>
      <c r="D6" s="7">
        <f t="shared" si="0"/>
        <v>0</v>
      </c>
      <c r="E6" s="10" t="s">
        <v>93</v>
      </c>
      <c r="F6" s="11">
        <v>3149</v>
      </c>
      <c r="G6" s="11">
        <v>3149</v>
      </c>
      <c r="H6" s="12">
        <f t="shared" ref="H6:H27" si="3">G6-F6</f>
        <v>0</v>
      </c>
    </row>
    <row r="7" s="1" customFormat="1" ht="13" customHeight="1" spans="1:8">
      <c r="A7" s="6"/>
      <c r="B7" s="7"/>
      <c r="C7" s="7"/>
      <c r="D7" s="7">
        <f t="shared" si="0"/>
        <v>0</v>
      </c>
      <c r="E7" s="10" t="s">
        <v>94</v>
      </c>
      <c r="F7" s="11">
        <v>350</v>
      </c>
      <c r="G7" s="11">
        <v>350</v>
      </c>
      <c r="H7" s="12">
        <f t="shared" si="3"/>
        <v>0</v>
      </c>
    </row>
    <row r="8" s="1" customFormat="1" ht="13" customHeight="1" spans="1:8">
      <c r="A8" s="6"/>
      <c r="B8" s="13"/>
      <c r="C8" s="13"/>
      <c r="D8" s="7">
        <f t="shared" si="0"/>
        <v>0</v>
      </c>
      <c r="E8" s="10" t="s">
        <v>95</v>
      </c>
      <c r="F8" s="11">
        <v>421</v>
      </c>
      <c r="G8" s="11">
        <v>421</v>
      </c>
      <c r="H8" s="12">
        <f t="shared" si="3"/>
        <v>0</v>
      </c>
    </row>
    <row r="9" s="1" customFormat="1" ht="13" customHeight="1" spans="1:8">
      <c r="A9" s="6"/>
      <c r="B9" s="7"/>
      <c r="C9" s="7"/>
      <c r="D9" s="7">
        <f t="shared" si="0"/>
        <v>0</v>
      </c>
      <c r="E9" s="10" t="s">
        <v>96</v>
      </c>
      <c r="F9" s="14">
        <v>1720</v>
      </c>
      <c r="G9" s="14">
        <v>1720</v>
      </c>
      <c r="H9" s="12">
        <f t="shared" si="3"/>
        <v>0</v>
      </c>
    </row>
    <row r="10" s="1" customFormat="1" ht="13" customHeight="1" spans="1:8">
      <c r="A10" s="15" t="s">
        <v>97</v>
      </c>
      <c r="B10" s="16">
        <f>SUM(B4:B7)</f>
        <v>6100</v>
      </c>
      <c r="C10" s="16">
        <f>SUM(C4:C7)</f>
        <v>6100</v>
      </c>
      <c r="D10" s="7">
        <f t="shared" si="0"/>
        <v>0</v>
      </c>
      <c r="E10" s="10" t="s">
        <v>98</v>
      </c>
      <c r="F10" s="17">
        <v>120</v>
      </c>
      <c r="G10" s="17">
        <v>120</v>
      </c>
      <c r="H10" s="12">
        <f t="shared" si="3"/>
        <v>0</v>
      </c>
    </row>
    <row r="11" s="1" customFormat="1" ht="13" customHeight="1" spans="1:8">
      <c r="A11" s="6"/>
      <c r="B11" s="7"/>
      <c r="C11" s="7"/>
      <c r="D11" s="7">
        <f t="shared" si="0"/>
        <v>0</v>
      </c>
      <c r="E11" s="10" t="s">
        <v>99</v>
      </c>
      <c r="F11" s="11">
        <f>F12+F13+F14</f>
        <v>240</v>
      </c>
      <c r="G11" s="11">
        <f>G12+G13+G14</f>
        <v>240</v>
      </c>
      <c r="H11" s="12">
        <f t="shared" si="3"/>
        <v>0</v>
      </c>
    </row>
    <row r="12" s="1" customFormat="1" ht="13" customHeight="1" spans="1:8">
      <c r="A12" s="6"/>
      <c r="B12" s="7"/>
      <c r="C12" s="7"/>
      <c r="D12" s="7">
        <f t="shared" si="0"/>
        <v>0</v>
      </c>
      <c r="E12" s="10" t="s">
        <v>100</v>
      </c>
      <c r="F12" s="11"/>
      <c r="G12" s="11"/>
      <c r="H12" s="12">
        <f t="shared" si="3"/>
        <v>0</v>
      </c>
    </row>
    <row r="13" s="1" customFormat="1" ht="13" customHeight="1" spans="1:8">
      <c r="A13" s="6"/>
      <c r="B13" s="7"/>
      <c r="C13" s="7"/>
      <c r="D13" s="7">
        <f t="shared" si="0"/>
        <v>0</v>
      </c>
      <c r="E13" s="10" t="s">
        <v>101</v>
      </c>
      <c r="F13" s="11"/>
      <c r="G13" s="11"/>
      <c r="H13" s="12">
        <f t="shared" si="3"/>
        <v>0</v>
      </c>
    </row>
    <row r="14" s="1" customFormat="1" ht="13" customHeight="1" spans="1:8">
      <c r="A14" s="18"/>
      <c r="B14" s="16"/>
      <c r="C14" s="16"/>
      <c r="D14" s="7">
        <f t="shared" si="0"/>
        <v>0</v>
      </c>
      <c r="E14" s="10" t="s">
        <v>102</v>
      </c>
      <c r="F14" s="11">
        <v>240</v>
      </c>
      <c r="G14" s="11">
        <v>240</v>
      </c>
      <c r="H14" s="12">
        <f t="shared" si="3"/>
        <v>0</v>
      </c>
    </row>
    <row r="15" s="1" customFormat="1" ht="13" customHeight="1" spans="1:8">
      <c r="A15" s="12"/>
      <c r="B15" s="12"/>
      <c r="C15" s="12"/>
      <c r="D15" s="7">
        <f t="shared" si="0"/>
        <v>0</v>
      </c>
      <c r="E15" s="10" t="s">
        <v>103</v>
      </c>
      <c r="F15" s="11">
        <f>SUM(F16)</f>
        <v>100</v>
      </c>
      <c r="G15" s="11">
        <f>SUM(G16)</f>
        <v>100</v>
      </c>
      <c r="H15" s="12">
        <f t="shared" si="3"/>
        <v>0</v>
      </c>
    </row>
    <row r="16" s="1" customFormat="1" ht="13" customHeight="1" spans="1:8">
      <c r="A16" s="12"/>
      <c r="B16" s="12"/>
      <c r="C16" s="12"/>
      <c r="D16" s="7">
        <f t="shared" si="0"/>
        <v>0</v>
      </c>
      <c r="E16" s="10" t="s">
        <v>104</v>
      </c>
      <c r="F16" s="11">
        <v>100</v>
      </c>
      <c r="G16" s="11">
        <v>100</v>
      </c>
      <c r="H16" s="12">
        <f t="shared" si="3"/>
        <v>0</v>
      </c>
    </row>
    <row r="17" s="1" customFormat="1" ht="13" customHeight="1" spans="1:8">
      <c r="A17" s="12"/>
      <c r="B17" s="12"/>
      <c r="C17" s="12"/>
      <c r="D17" s="7">
        <f t="shared" si="0"/>
        <v>0</v>
      </c>
      <c r="E17" s="19" t="s">
        <v>105</v>
      </c>
      <c r="F17" s="11"/>
      <c r="G17" s="12"/>
      <c r="H17" s="12">
        <f t="shared" si="3"/>
        <v>0</v>
      </c>
    </row>
    <row r="18" s="1" customFormat="1" ht="13" customHeight="1" spans="1:8">
      <c r="A18" s="12"/>
      <c r="B18" s="12"/>
      <c r="C18" s="12"/>
      <c r="D18" s="7">
        <f t="shared" si="0"/>
        <v>0</v>
      </c>
      <c r="E18" s="10" t="s">
        <v>106</v>
      </c>
      <c r="F18" s="11"/>
      <c r="G18" s="12"/>
      <c r="H18" s="12">
        <f t="shared" si="3"/>
        <v>0</v>
      </c>
    </row>
    <row r="19" s="1" customFormat="1" ht="13" customHeight="1" spans="1:8">
      <c r="A19" s="12"/>
      <c r="B19" s="12"/>
      <c r="C19" s="12"/>
      <c r="D19" s="7">
        <f t="shared" si="0"/>
        <v>0</v>
      </c>
      <c r="E19" s="10" t="s">
        <v>107</v>
      </c>
      <c r="F19" s="11"/>
      <c r="G19" s="12"/>
      <c r="H19" s="12">
        <f t="shared" si="3"/>
        <v>0</v>
      </c>
    </row>
    <row r="20" s="1" customFormat="1" ht="13" customHeight="1" spans="1:8">
      <c r="A20" s="12"/>
      <c r="B20" s="12"/>
      <c r="C20" s="12"/>
      <c r="D20" s="7">
        <f t="shared" si="0"/>
        <v>0</v>
      </c>
      <c r="E20" s="19" t="s">
        <v>108</v>
      </c>
      <c r="F20" s="11">
        <f>F21</f>
        <v>0</v>
      </c>
      <c r="G20" s="11">
        <f>G21</f>
        <v>40</v>
      </c>
      <c r="H20" s="12">
        <f t="shared" si="3"/>
        <v>40</v>
      </c>
    </row>
    <row r="21" s="1" customFormat="1" ht="13" customHeight="1" spans="1:8">
      <c r="A21" s="12"/>
      <c r="B21" s="12"/>
      <c r="C21" s="12"/>
      <c r="D21" s="7">
        <f t="shared" si="0"/>
        <v>0</v>
      </c>
      <c r="E21" s="10" t="s">
        <v>109</v>
      </c>
      <c r="F21" s="11"/>
      <c r="G21" s="11">
        <v>40</v>
      </c>
      <c r="H21" s="12">
        <f t="shared" si="3"/>
        <v>40</v>
      </c>
    </row>
    <row r="22" s="1" customFormat="1" ht="13" customHeight="1" spans="1:8">
      <c r="A22" s="12"/>
      <c r="B22" s="12"/>
      <c r="C22" s="12"/>
      <c r="D22" s="7">
        <f t="shared" si="0"/>
        <v>0</v>
      </c>
      <c r="E22" s="19" t="s">
        <v>110</v>
      </c>
      <c r="F22" s="11">
        <f>F23</f>
        <v>0</v>
      </c>
      <c r="G22" s="11">
        <f>G23</f>
        <v>116.88</v>
      </c>
      <c r="H22" s="12">
        <f t="shared" si="3"/>
        <v>116.88</v>
      </c>
    </row>
    <row r="23" s="1" customFormat="1" ht="13" customHeight="1" spans="1:8">
      <c r="A23" s="12"/>
      <c r="B23" s="12"/>
      <c r="C23" s="12"/>
      <c r="D23" s="7">
        <f t="shared" si="0"/>
        <v>0</v>
      </c>
      <c r="E23" s="10" t="s">
        <v>111</v>
      </c>
      <c r="F23" s="11"/>
      <c r="G23" s="11">
        <v>116.88</v>
      </c>
      <c r="H23" s="12">
        <f t="shared" si="3"/>
        <v>116.88</v>
      </c>
    </row>
    <row r="24" s="1" customFormat="1" ht="13" customHeight="1" spans="1:8">
      <c r="A24" s="12"/>
      <c r="B24" s="12"/>
      <c r="C24" s="12"/>
      <c r="D24" s="7">
        <f t="shared" si="0"/>
        <v>0</v>
      </c>
      <c r="E24" s="19" t="s">
        <v>112</v>
      </c>
      <c r="F24" s="9">
        <f>F25+F32</f>
        <v>0</v>
      </c>
      <c r="G24" s="9">
        <f>G25+G32</f>
        <v>337.2</v>
      </c>
      <c r="H24" s="12">
        <f t="shared" si="3"/>
        <v>337.2</v>
      </c>
    </row>
    <row r="25" s="1" customFormat="1" ht="13" customHeight="1" spans="1:8">
      <c r="A25" s="12"/>
      <c r="B25" s="12"/>
      <c r="C25" s="12"/>
      <c r="D25" s="7">
        <f t="shared" si="0"/>
        <v>0</v>
      </c>
      <c r="E25" s="20" t="s">
        <v>113</v>
      </c>
      <c r="F25" s="13"/>
      <c r="G25" s="13">
        <f>SUM(G26:G30)</f>
        <v>337.2</v>
      </c>
      <c r="H25" s="12">
        <f t="shared" si="3"/>
        <v>337.2</v>
      </c>
    </row>
    <row r="26" s="1" customFormat="1" ht="13" customHeight="1" spans="1:8">
      <c r="A26" s="12"/>
      <c r="B26" s="12"/>
      <c r="C26" s="12"/>
      <c r="D26" s="7">
        <f t="shared" si="0"/>
        <v>0</v>
      </c>
      <c r="E26" s="20" t="s">
        <v>114</v>
      </c>
      <c r="F26" s="13"/>
      <c r="G26" s="13">
        <f>72.1+33.6</f>
        <v>105.7</v>
      </c>
      <c r="H26" s="12">
        <f t="shared" si="3"/>
        <v>105.7</v>
      </c>
    </row>
    <row r="27" s="1" customFormat="1" ht="13" customHeight="1" spans="1:8">
      <c r="A27" s="12"/>
      <c r="B27" s="12"/>
      <c r="C27" s="12"/>
      <c r="D27" s="7">
        <f t="shared" si="0"/>
        <v>0</v>
      </c>
      <c r="E27" s="20" t="s">
        <v>115</v>
      </c>
      <c r="F27" s="13"/>
      <c r="G27" s="13">
        <f>27+53.5</f>
        <v>80.5</v>
      </c>
      <c r="H27" s="12">
        <f t="shared" si="3"/>
        <v>80.5</v>
      </c>
    </row>
    <row r="28" s="1" customFormat="1" ht="13" customHeight="1" spans="1:8">
      <c r="A28" s="12"/>
      <c r="B28" s="12"/>
      <c r="C28" s="12"/>
      <c r="D28" s="7">
        <f t="shared" si="0"/>
        <v>0</v>
      </c>
      <c r="E28" s="20" t="s">
        <v>116</v>
      </c>
      <c r="F28" s="13"/>
      <c r="G28" s="13">
        <v>113</v>
      </c>
      <c r="H28" s="12">
        <v>113</v>
      </c>
    </row>
    <row r="29" s="1" customFormat="1" ht="13" customHeight="1" spans="1:8">
      <c r="A29" s="12"/>
      <c r="B29" s="12"/>
      <c r="C29" s="12"/>
      <c r="D29" s="7">
        <f t="shared" si="0"/>
        <v>0</v>
      </c>
      <c r="E29" s="20" t="s">
        <v>117</v>
      </c>
      <c r="F29" s="13"/>
      <c r="G29" s="13">
        <f>8+18</f>
        <v>26</v>
      </c>
      <c r="H29" s="12">
        <f t="shared" ref="H29:H33" si="4">G29-F29</f>
        <v>26</v>
      </c>
    </row>
    <row r="30" s="1" customFormat="1" ht="13" customHeight="1" spans="1:8">
      <c r="A30" s="6" t="s">
        <v>118</v>
      </c>
      <c r="B30" s="7"/>
      <c r="C30" s="7"/>
      <c r="D30" s="7">
        <f t="shared" si="0"/>
        <v>0</v>
      </c>
      <c r="E30" s="20" t="s">
        <v>119</v>
      </c>
      <c r="F30" s="13"/>
      <c r="G30" s="13">
        <v>12</v>
      </c>
      <c r="H30" s="12">
        <f t="shared" si="4"/>
        <v>12</v>
      </c>
    </row>
    <row r="31" s="1" customFormat="1" ht="13" customHeight="1" spans="1:8">
      <c r="A31" s="6" t="s">
        <v>120</v>
      </c>
      <c r="B31" s="7"/>
      <c r="C31" s="7">
        <v>494.08</v>
      </c>
      <c r="D31" s="7">
        <f t="shared" si="0"/>
        <v>494.08</v>
      </c>
      <c r="E31" s="21" t="s">
        <v>121</v>
      </c>
      <c r="F31" s="22">
        <f>F4+F17+F20+F22+F24</f>
        <v>6100</v>
      </c>
      <c r="G31" s="22">
        <f>G4+G17+G20+G22+G24</f>
        <v>6594.08</v>
      </c>
      <c r="H31" s="12">
        <f t="shared" si="4"/>
        <v>494.08</v>
      </c>
    </row>
    <row r="32" s="1" customFormat="1" ht="13" customHeight="1" spans="1:8">
      <c r="A32" s="6" t="s">
        <v>122</v>
      </c>
      <c r="B32" s="7"/>
      <c r="C32" s="7"/>
      <c r="D32" s="7">
        <f t="shared" si="0"/>
        <v>0</v>
      </c>
      <c r="E32" s="20" t="s">
        <v>123</v>
      </c>
      <c r="F32" s="13"/>
      <c r="G32" s="12"/>
      <c r="H32" s="12">
        <f t="shared" si="4"/>
        <v>0</v>
      </c>
    </row>
    <row r="33" s="1" customFormat="1" ht="13" customHeight="1" spans="1:8">
      <c r="A33" s="18" t="s">
        <v>124</v>
      </c>
      <c r="B33" s="16">
        <f>B10+B31</f>
        <v>6100</v>
      </c>
      <c r="C33" s="16">
        <f>C10+C31</f>
        <v>6594.08</v>
      </c>
      <c r="D33" s="7">
        <f t="shared" si="0"/>
        <v>494.08</v>
      </c>
      <c r="E33" s="15" t="s">
        <v>125</v>
      </c>
      <c r="F33" s="22">
        <f>F31+F32</f>
        <v>6100</v>
      </c>
      <c r="G33" s="22">
        <f>G31+G32</f>
        <v>6594.08</v>
      </c>
      <c r="H33" s="12">
        <f t="shared" si="4"/>
        <v>494.08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收入预算调整</vt:lpstr>
      <vt:lpstr>支出预算调整</vt:lpstr>
      <vt:lpstr>政府性基金预算调整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2019-09-03T08:24:07Z</dcterms:created>
  <dcterms:modified xsi:type="dcterms:W3CDTF">2019-09-03T08:25:59Z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